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<sst xmlns="http://schemas.openxmlformats.org/spreadsheetml/2006/main" count="19" uniqueCount="18">
  <si>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</si>
  <si>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</si>
  <si>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</si>
  <si>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</si>
  <si>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</si>
  <si>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</si>
  <si>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</si>
  <si>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</si>
  <si>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</si>
  <si>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</si>
  <si>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</si>
  <si>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</si>
  <si>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</si>
  <si>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</si>
  <si>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</si>
  <si>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</si>
  <si>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</si>
  <si>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3 ème Période - 5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</si>
</sst>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7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170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9" fontId="0" fillId="0" borderId="11" xfId="5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2" fillId="0" borderId="18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 quotePrefix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5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10"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Alain</v>
          </cell>
        </row>
        <row r="11">
          <cell r="B11" t="str">
            <v>2-Gadais Cathy</v>
          </cell>
        </row>
        <row r="12">
          <cell r="B12" t="str">
            <v>3-Ganné Gilles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5-Morel Anne-Gaelle</v>
          </cell>
        </row>
        <row r="17">
          <cell r="B17" t="str">
            <v>5-Delafosse Florian</v>
          </cell>
        </row>
        <row r="18">
          <cell r="B18" t="str">
            <v>6-Clavier Fanfan</v>
          </cell>
        </row>
        <row r="19">
          <cell r="B19" t="str">
            <v>6-Mercier Régine</v>
          </cell>
        </row>
      </sheetData>
      <sheetData sheetId="13">
        <row r="8">
          <cell r="K8">
            <v>15054</v>
          </cell>
          <cell r="L8">
            <v>254</v>
          </cell>
          <cell r="M8">
            <v>623</v>
          </cell>
          <cell r="O8">
            <v>78</v>
          </cell>
          <cell r="P8">
            <v>18</v>
          </cell>
        </row>
        <row r="9">
          <cell r="K9">
            <v>12794</v>
          </cell>
          <cell r="L9">
            <v>224</v>
          </cell>
          <cell r="M9">
            <v>650</v>
          </cell>
          <cell r="O9">
            <v>72</v>
          </cell>
          <cell r="P9">
            <v>30</v>
          </cell>
        </row>
        <row r="10">
          <cell r="K10">
            <v>13799</v>
          </cell>
          <cell r="L10">
            <v>242</v>
          </cell>
          <cell r="M10">
            <v>595</v>
          </cell>
          <cell r="O10">
            <v>78</v>
          </cell>
          <cell r="P10">
            <v>30</v>
          </cell>
        </row>
        <row r="11">
          <cell r="K11">
            <v>13670</v>
          </cell>
          <cell r="L11">
            <v>198</v>
          </cell>
          <cell r="M11">
            <v>553</v>
          </cell>
          <cell r="O11">
            <v>84</v>
          </cell>
          <cell r="P11">
            <v>40</v>
          </cell>
        </row>
        <row r="12">
          <cell r="K12">
            <v>12644</v>
          </cell>
          <cell r="L12">
            <v>231</v>
          </cell>
          <cell r="M12">
            <v>619</v>
          </cell>
          <cell r="O12">
            <v>72</v>
          </cell>
          <cell r="P12">
            <v>31</v>
          </cell>
        </row>
        <row r="13">
          <cell r="K13">
            <v>13830</v>
          </cell>
          <cell r="O13">
            <v>84</v>
          </cell>
          <cell r="P13">
            <v>39</v>
          </cell>
        </row>
        <row r="14">
          <cell r="K14">
            <v>15936</v>
          </cell>
          <cell r="L14">
            <v>256</v>
          </cell>
          <cell r="M14">
            <v>630</v>
          </cell>
          <cell r="O14">
            <v>84</v>
          </cell>
          <cell r="P14">
            <v>21</v>
          </cell>
        </row>
        <row r="15">
          <cell r="K15">
            <v>15731</v>
          </cell>
          <cell r="O15">
            <v>84</v>
          </cell>
          <cell r="P15">
            <v>23</v>
          </cell>
        </row>
        <row r="16">
          <cell r="K16">
            <v>14740</v>
          </cell>
          <cell r="L16">
            <v>226</v>
          </cell>
          <cell r="M16">
            <v>622</v>
          </cell>
          <cell r="O16">
            <v>84</v>
          </cell>
          <cell r="P16">
            <v>31</v>
          </cell>
        </row>
        <row r="17">
          <cell r="K17">
            <v>13886</v>
          </cell>
          <cell r="M17">
            <v>596</v>
          </cell>
          <cell r="O17">
            <v>78</v>
          </cell>
          <cell r="P17">
            <v>29</v>
          </cell>
        </row>
        <row r="18">
          <cell r="K18">
            <v>14615</v>
          </cell>
          <cell r="L18">
            <v>224</v>
          </cell>
          <cell r="M18">
            <v>605</v>
          </cell>
          <cell r="O18">
            <v>84</v>
          </cell>
          <cell r="P18">
            <v>32</v>
          </cell>
        </row>
        <row r="19">
          <cell r="K19">
            <v>14380</v>
          </cell>
          <cell r="L19">
            <v>218</v>
          </cell>
          <cell r="M19">
            <v>577</v>
          </cell>
          <cell r="O19">
            <v>84</v>
          </cell>
          <cell r="P19">
            <v>34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6071</v>
          </cell>
          <cell r="L22">
            <v>244</v>
          </cell>
          <cell r="M22">
            <v>615</v>
          </cell>
          <cell r="O22">
            <v>33</v>
          </cell>
          <cell r="P22">
            <v>25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B24" t="str">
            <v>Delafosse Celia</v>
          </cell>
          <cell r="K24">
            <v>1060</v>
          </cell>
          <cell r="O24">
            <v>6</v>
          </cell>
          <cell r="P24">
            <v>30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616</v>
          </cell>
          <cell r="E2">
            <v>590</v>
          </cell>
        </row>
        <row r="3">
          <cell r="D3">
            <v>531</v>
          </cell>
          <cell r="E3">
            <v>487</v>
          </cell>
        </row>
        <row r="5">
          <cell r="D5">
            <v>526</v>
          </cell>
          <cell r="E5">
            <v>471</v>
          </cell>
        </row>
        <row r="6">
          <cell r="D6">
            <v>517</v>
          </cell>
          <cell r="E6">
            <v>558</v>
          </cell>
        </row>
        <row r="7">
          <cell r="D7">
            <v>593</v>
          </cell>
          <cell r="E7">
            <v>441</v>
          </cell>
        </row>
        <row r="8">
          <cell r="D8">
            <v>527</v>
          </cell>
          <cell r="E8">
            <v>570</v>
          </cell>
        </row>
        <row r="9">
          <cell r="D9">
            <v>706</v>
          </cell>
          <cell r="E9">
            <v>569</v>
          </cell>
        </row>
        <row r="10">
          <cell r="D10">
            <v>561</v>
          </cell>
          <cell r="E10">
            <v>515</v>
          </cell>
        </row>
        <row r="11">
          <cell r="D11">
            <v>594</v>
          </cell>
          <cell r="E11">
            <v>553</v>
          </cell>
        </row>
        <row r="12">
          <cell r="D12">
            <v>572</v>
          </cell>
          <cell r="E12">
            <v>521</v>
          </cell>
        </row>
        <row r="13">
          <cell r="D13">
            <v>522</v>
          </cell>
          <cell r="E13">
            <v>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3.28125" style="0" customWidth="1"/>
    <col min="4" max="4" width="10.00390625" style="2" customWidth="1"/>
    <col min="5" max="5" width="10.421875" style="1" customWidth="1"/>
    <col min="6" max="6" width="10.140625" style="1" customWidth="1"/>
    <col min="7" max="7" width="13.140625" style="1" customWidth="1"/>
    <col min="8" max="8" width="10.8515625" style="1" customWidth="1"/>
    <col min="9" max="9" width="12.00390625" style="1" customWidth="1"/>
    <col min="10" max="10" width="11.00390625" style="1" customWidth="1"/>
    <col min="11" max="11" width="12.28125" style="1" customWidth="1"/>
    <col min="12" max="12" width="10.57421875" style="1" customWidth="1"/>
    <col min="13" max="13" width="10.421875" style="1" customWidth="1"/>
    <col min="14" max="15" width="10.8515625" style="1" customWidth="1"/>
    <col min="16" max="16" width="10.00390625" style="1" customWidth="1"/>
    <col min="17" max="17" width="4.421875" style="0" customWidth="1"/>
    <col min="18" max="18" width="10.7109375" style="0" customWidth="1"/>
    <col min="19" max="19" width="8.140625" style="0" customWidth="1"/>
  </cols>
  <sheetData>
    <row r="1" spans="1:16" ht="17.25">
      <c r="A1" s="7"/>
      <c r="B1" s="57" t="str">
        <f>'[1]P1J1'!B1</f>
        <v>Résultats Doublette 2022-2023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7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7"/>
      <c r="B3" s="58" t="s">
        <v>0</v>
      </c>
      <c r="C3" s="59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>
      <c r="A4" s="7"/>
      <c r="B4" s="60" t="s">
        <v>17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customHeight="1">
      <c r="A5" s="7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3.5" thickBot="1">
      <c r="A6" s="7"/>
      <c r="B6" s="7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7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21" ht="19.5" customHeight="1" thickBot="1">
      <c r="A8" s="7"/>
      <c r="B8" s="19" t="str">
        <f>'[1]P3J1'!B8</f>
        <v>1-Delafosse Nicolas</v>
      </c>
      <c r="C8" s="20">
        <f>'[1]P3J4'!K8</f>
        <v>15054</v>
      </c>
      <c r="D8" s="20">
        <f>'[1]P3J4'!P8</f>
        <v>18</v>
      </c>
      <c r="E8" s="21">
        <f>'[2]Feuil7'!D2</f>
        <v>616</v>
      </c>
      <c r="F8" s="22">
        <f>'[2]Feuil7'!E2</f>
        <v>590</v>
      </c>
      <c r="G8" s="22">
        <f aca="true" t="shared" si="0" ref="G8:G26">SUM(E8:F8)</f>
        <v>1206</v>
      </c>
      <c r="H8" s="53">
        <f aca="true" t="shared" si="1" ref="H8:H26">INT(G8/6)</f>
        <v>201</v>
      </c>
      <c r="I8" s="22">
        <f aca="true" t="shared" si="2" ref="I8:I26">G8+(6*D8)</f>
        <v>1314</v>
      </c>
      <c r="J8" s="23">
        <f aca="true" t="shared" si="3" ref="J8:J26">INT(I8/6)</f>
        <v>219</v>
      </c>
      <c r="K8" s="24">
        <f aca="true" t="shared" si="4" ref="K8:K26">C8+G8</f>
        <v>16260</v>
      </c>
      <c r="L8" s="24">
        <f>'[1]P3J4'!L8</f>
        <v>254</v>
      </c>
      <c r="M8" s="24">
        <f>'[1]P3J4'!M8</f>
        <v>623</v>
      </c>
      <c r="N8" s="24">
        <f aca="true" t="shared" si="5" ref="N8:N26">IF(O8=0,"  ",INT(K8/O8))</f>
        <v>193</v>
      </c>
      <c r="O8" s="24">
        <f>IF(G8=0,'[1]P3J4'!O8,'[1]P3J4'!O8+6)</f>
        <v>84</v>
      </c>
      <c r="P8" s="25">
        <f aca="true" t="shared" si="6" ref="P8:P26">IF(O8=0,D8,IF(INT((R$9-N8)*S$9)&lt;0,0,INT((R$9-N8)*S$9)))</f>
        <v>18</v>
      </c>
      <c r="R8" s="55" t="s">
        <v>16</v>
      </c>
      <c r="S8" s="56"/>
      <c r="U8" s="5"/>
    </row>
    <row r="9" spans="1:19" ht="19.5" customHeight="1" thickBot="1">
      <c r="A9" s="7"/>
      <c r="B9" s="62" t="str">
        <f>'[1]P3J1'!B14</f>
        <v>4-Gresselin Cyrille</v>
      </c>
      <c r="C9" s="26">
        <f>'[1]P3J4'!K14</f>
        <v>15936</v>
      </c>
      <c r="D9" s="26">
        <f>'[1]P3J4'!P14</f>
        <v>21</v>
      </c>
      <c r="E9" s="27">
        <f>'[2]Feuil7'!D8</f>
        <v>527</v>
      </c>
      <c r="F9" s="28">
        <f>'[2]Feuil7'!E8</f>
        <v>570</v>
      </c>
      <c r="G9" s="28">
        <f t="shared" si="0"/>
        <v>1097</v>
      </c>
      <c r="H9" s="28">
        <f t="shared" si="1"/>
        <v>182</v>
      </c>
      <c r="I9" s="28">
        <f t="shared" si="2"/>
        <v>1223</v>
      </c>
      <c r="J9" s="29">
        <f t="shared" si="3"/>
        <v>203</v>
      </c>
      <c r="K9" s="30">
        <f t="shared" si="4"/>
        <v>17033</v>
      </c>
      <c r="L9" s="30">
        <f>'[1]P3J4'!L14</f>
        <v>256</v>
      </c>
      <c r="M9" s="30">
        <f>'[1]P3J4'!M14</f>
        <v>630</v>
      </c>
      <c r="N9" s="30">
        <f t="shared" si="5"/>
        <v>189</v>
      </c>
      <c r="O9" s="30">
        <f>IF(G9=0,'[1]P3J4'!O14,'[1]P3J4'!O14+6)</f>
        <v>90</v>
      </c>
      <c r="P9" s="31">
        <f t="shared" si="6"/>
        <v>21</v>
      </c>
      <c r="R9" s="4">
        <v>220</v>
      </c>
      <c r="S9" s="6">
        <v>0.7</v>
      </c>
    </row>
    <row r="10" spans="1:19" ht="19.5" customHeight="1">
      <c r="A10" s="7"/>
      <c r="B10" s="62" t="str">
        <f>'[1]P3J1'!B15</f>
        <v>4-Mercier Guy</v>
      </c>
      <c r="C10" s="26">
        <f>'[1]P3J4'!K15</f>
        <v>15731</v>
      </c>
      <c r="D10" s="26">
        <f>'[1]P3J4'!P15</f>
        <v>23</v>
      </c>
      <c r="E10" s="27">
        <f>'[2]Feuil7'!D9</f>
        <v>706</v>
      </c>
      <c r="F10" s="28">
        <f>'[2]Feuil7'!E9</f>
        <v>569</v>
      </c>
      <c r="G10" s="28">
        <f t="shared" si="0"/>
        <v>1275</v>
      </c>
      <c r="H10" s="54">
        <f t="shared" si="1"/>
        <v>212</v>
      </c>
      <c r="I10" s="28">
        <f t="shared" si="2"/>
        <v>1413</v>
      </c>
      <c r="J10" s="29">
        <f t="shared" si="3"/>
        <v>235</v>
      </c>
      <c r="K10" s="30">
        <f t="shared" si="4"/>
        <v>17006</v>
      </c>
      <c r="L10" s="30">
        <v>253</v>
      </c>
      <c r="M10" s="30">
        <v>706</v>
      </c>
      <c r="N10" s="30">
        <f t="shared" si="5"/>
        <v>188</v>
      </c>
      <c r="O10" s="30">
        <f>IF(G10=0,'[1]P3J4'!O15,'[1]P3J4'!O15+6)</f>
        <v>90</v>
      </c>
      <c r="P10" s="31">
        <f t="shared" si="6"/>
        <v>22</v>
      </c>
      <c r="R10" s="3"/>
      <c r="S10" s="3"/>
    </row>
    <row r="11" spans="1:19" ht="19.5" customHeight="1">
      <c r="A11" s="7"/>
      <c r="B11" s="62" t="str">
        <f>'[1]P3J1'!B17</f>
        <v>5-Delafosse Florian</v>
      </c>
      <c r="C11" s="26">
        <f>'[1]P3J4'!K17</f>
        <v>13886</v>
      </c>
      <c r="D11" s="26">
        <f>'[1]P3J4'!P17</f>
        <v>29</v>
      </c>
      <c r="E11" s="27">
        <f>'[2]Feuil7'!D11</f>
        <v>594</v>
      </c>
      <c r="F11" s="28">
        <f>'[2]Feuil7'!E11</f>
        <v>553</v>
      </c>
      <c r="G11" s="28">
        <f t="shared" si="0"/>
        <v>1147</v>
      </c>
      <c r="H11" s="28">
        <f t="shared" si="1"/>
        <v>191</v>
      </c>
      <c r="I11" s="28">
        <f t="shared" si="2"/>
        <v>1321</v>
      </c>
      <c r="J11" s="29">
        <f t="shared" si="3"/>
        <v>220</v>
      </c>
      <c r="K11" s="30">
        <f t="shared" si="4"/>
        <v>15033</v>
      </c>
      <c r="L11" s="30">
        <v>223</v>
      </c>
      <c r="M11" s="30">
        <f>'[1]P3J4'!M17</f>
        <v>596</v>
      </c>
      <c r="N11" s="30">
        <f t="shared" si="5"/>
        <v>178</v>
      </c>
      <c r="O11" s="30">
        <f>IF(G11=0,'[1]P3J4'!O17,'[1]P3J4'!O17+6)</f>
        <v>84</v>
      </c>
      <c r="P11" s="31">
        <f t="shared" si="6"/>
        <v>29</v>
      </c>
      <c r="R11" s="3"/>
      <c r="S11" s="3"/>
    </row>
    <row r="12" spans="1:19" ht="19.5" customHeight="1">
      <c r="A12" s="7"/>
      <c r="B12" s="62" t="str">
        <f>'[1]P3J1'!B9</f>
        <v>1-Lecarpentier Denis</v>
      </c>
      <c r="C12" s="26">
        <f>'[1]P3J4'!K9</f>
        <v>12794</v>
      </c>
      <c r="D12" s="26">
        <f>'[1]P3J4'!P9</f>
        <v>30</v>
      </c>
      <c r="E12" s="27">
        <f>'[2]Feuil7'!D3</f>
        <v>531</v>
      </c>
      <c r="F12" s="28">
        <f>'[2]Feuil7'!E3</f>
        <v>487</v>
      </c>
      <c r="G12" s="28">
        <f t="shared" si="0"/>
        <v>1018</v>
      </c>
      <c r="H12" s="28">
        <f t="shared" si="1"/>
        <v>169</v>
      </c>
      <c r="I12" s="28">
        <f t="shared" si="2"/>
        <v>1198</v>
      </c>
      <c r="J12" s="29">
        <f t="shared" si="3"/>
        <v>199</v>
      </c>
      <c r="K12" s="30">
        <f t="shared" si="4"/>
        <v>13812</v>
      </c>
      <c r="L12" s="30">
        <f>'[1]P3J4'!L9</f>
        <v>224</v>
      </c>
      <c r="M12" s="30">
        <f>'[1]P3J4'!M9</f>
        <v>650</v>
      </c>
      <c r="N12" s="30">
        <f t="shared" si="5"/>
        <v>177</v>
      </c>
      <c r="O12" s="30">
        <f>IF(G12=0,'[1]P3J4'!O9,'[1]P3J4'!O9+6)</f>
        <v>78</v>
      </c>
      <c r="P12" s="31">
        <f t="shared" si="6"/>
        <v>30</v>
      </c>
      <c r="R12" s="3"/>
      <c r="S12" s="3"/>
    </row>
    <row r="13" spans="1:19" ht="19.5" customHeight="1">
      <c r="A13" s="7"/>
      <c r="B13" s="62" t="str">
        <f>'[1]P3J1'!B10</f>
        <v>2-Gadais Alain</v>
      </c>
      <c r="C13" s="26">
        <f>'[1]P3J4'!K10</f>
        <v>13799</v>
      </c>
      <c r="D13" s="26">
        <f>'[1]P3J4'!P10</f>
        <v>30</v>
      </c>
      <c r="E13" s="27"/>
      <c r="F13" s="28"/>
      <c r="G13" s="28">
        <f t="shared" si="0"/>
        <v>0</v>
      </c>
      <c r="H13" s="28">
        <f t="shared" si="1"/>
        <v>0</v>
      </c>
      <c r="I13" s="28">
        <f t="shared" si="2"/>
        <v>180</v>
      </c>
      <c r="J13" s="29">
        <f t="shared" si="3"/>
        <v>30</v>
      </c>
      <c r="K13" s="30">
        <f t="shared" si="4"/>
        <v>13799</v>
      </c>
      <c r="L13" s="30">
        <f>'[1]P3J4'!L10</f>
        <v>242</v>
      </c>
      <c r="M13" s="30">
        <f>'[1]P3J4'!M10</f>
        <v>595</v>
      </c>
      <c r="N13" s="30">
        <f t="shared" si="5"/>
        <v>176</v>
      </c>
      <c r="O13" s="30">
        <f>IF(G13=0,'[1]P3J4'!O10,'[1]P3J4'!O10+6)</f>
        <v>78</v>
      </c>
      <c r="P13" s="31">
        <f t="shared" si="6"/>
        <v>30</v>
      </c>
      <c r="R13" s="3"/>
      <c r="S13" s="3"/>
    </row>
    <row r="14" spans="1:19" ht="19.5" customHeight="1">
      <c r="A14" s="7"/>
      <c r="B14" s="62" t="str">
        <f>'[1]P3J1'!B12</f>
        <v>3-Ganné Gilles</v>
      </c>
      <c r="C14" s="26">
        <f>'[1]P3J4'!K12</f>
        <v>12644</v>
      </c>
      <c r="D14" s="26">
        <f>'[1]P3J4'!P12</f>
        <v>31</v>
      </c>
      <c r="E14" s="27">
        <f>'[2]Feuil7'!D6</f>
        <v>517</v>
      </c>
      <c r="F14" s="28">
        <f>'[2]Feuil7'!E6</f>
        <v>558</v>
      </c>
      <c r="G14" s="28">
        <f t="shared" si="0"/>
        <v>1075</v>
      </c>
      <c r="H14" s="28">
        <f t="shared" si="1"/>
        <v>179</v>
      </c>
      <c r="I14" s="28">
        <f t="shared" si="2"/>
        <v>1261</v>
      </c>
      <c r="J14" s="29">
        <f t="shared" si="3"/>
        <v>210</v>
      </c>
      <c r="K14" s="30">
        <f t="shared" si="4"/>
        <v>13719</v>
      </c>
      <c r="L14" s="30">
        <f>'[1]P3J4'!L12</f>
        <v>231</v>
      </c>
      <c r="M14" s="30">
        <f>'[1]P3J4'!M12</f>
        <v>619</v>
      </c>
      <c r="N14" s="30">
        <f t="shared" si="5"/>
        <v>175</v>
      </c>
      <c r="O14" s="30">
        <f>IF(G14=0,'[1]P3J4'!O12,'[1]P3J4'!O12+6)</f>
        <v>78</v>
      </c>
      <c r="P14" s="31">
        <f t="shared" si="6"/>
        <v>31</v>
      </c>
      <c r="R14" s="3"/>
      <c r="S14" s="3"/>
    </row>
    <row r="15" spans="1:19" ht="19.5" customHeight="1">
      <c r="A15" s="7"/>
      <c r="B15" s="62" t="str">
        <f>'[1]P3J1'!B16</f>
        <v>5-Morel Anne-Gaelle</v>
      </c>
      <c r="C15" s="26">
        <f>'[1]P3J4'!K16</f>
        <v>14740</v>
      </c>
      <c r="D15" s="26">
        <f>'[1]P3J4'!P16</f>
        <v>31</v>
      </c>
      <c r="E15" s="27">
        <f>'[2]Feuil7'!D10</f>
        <v>561</v>
      </c>
      <c r="F15" s="28">
        <f>'[2]Feuil7'!E10</f>
        <v>515</v>
      </c>
      <c r="G15" s="28">
        <f t="shared" si="0"/>
        <v>1076</v>
      </c>
      <c r="H15" s="28">
        <f t="shared" si="1"/>
        <v>179</v>
      </c>
      <c r="I15" s="28">
        <f t="shared" si="2"/>
        <v>1262</v>
      </c>
      <c r="J15" s="29">
        <f t="shared" si="3"/>
        <v>210</v>
      </c>
      <c r="K15" s="30">
        <f t="shared" si="4"/>
        <v>15816</v>
      </c>
      <c r="L15" s="30">
        <f>'[1]P3J4'!L16</f>
        <v>226</v>
      </c>
      <c r="M15" s="30">
        <f>'[1]P3J4'!M16</f>
        <v>622</v>
      </c>
      <c r="N15" s="30">
        <f t="shared" si="5"/>
        <v>175</v>
      </c>
      <c r="O15" s="30">
        <f>IF(G15=0,'[1]P3J4'!O16,'[1]P3J4'!O16+6)</f>
        <v>90</v>
      </c>
      <c r="P15" s="31">
        <f t="shared" si="6"/>
        <v>31</v>
      </c>
      <c r="R15" s="3"/>
      <c r="S15" s="3"/>
    </row>
    <row r="16" spans="1:19" ht="19.5" customHeight="1">
      <c r="A16" s="7"/>
      <c r="B16" s="62" t="str">
        <f>'[1]P3J1'!B18</f>
        <v>6-Clavier Fanfan</v>
      </c>
      <c r="C16" s="26">
        <f>'[1]P3J4'!K18</f>
        <v>14615</v>
      </c>
      <c r="D16" s="26">
        <f>'[1]P3J4'!P18</f>
        <v>32</v>
      </c>
      <c r="E16" s="27">
        <f>'[2]Feuil7'!D12</f>
        <v>572</v>
      </c>
      <c r="F16" s="28">
        <f>'[2]Feuil7'!E12</f>
        <v>521</v>
      </c>
      <c r="G16" s="28">
        <f t="shared" si="0"/>
        <v>1093</v>
      </c>
      <c r="H16" s="28">
        <f t="shared" si="1"/>
        <v>182</v>
      </c>
      <c r="I16" s="28">
        <f t="shared" si="2"/>
        <v>1285</v>
      </c>
      <c r="J16" s="29">
        <f t="shared" si="3"/>
        <v>214</v>
      </c>
      <c r="K16" s="30">
        <f t="shared" si="4"/>
        <v>15708</v>
      </c>
      <c r="L16" s="30">
        <f>'[1]P3J4'!L18</f>
        <v>224</v>
      </c>
      <c r="M16" s="30">
        <f>'[1]P3J4'!M18</f>
        <v>605</v>
      </c>
      <c r="N16" s="30">
        <f t="shared" si="5"/>
        <v>174</v>
      </c>
      <c r="O16" s="30">
        <f>IF(G16=0,'[1]P3J4'!O18,'[1]P3J4'!O18+6)</f>
        <v>90</v>
      </c>
      <c r="P16" s="31">
        <f t="shared" si="6"/>
        <v>32</v>
      </c>
      <c r="R16" s="3"/>
      <c r="S16" s="3"/>
    </row>
    <row r="17" spans="1:19" ht="19.5" customHeight="1">
      <c r="A17" s="7"/>
      <c r="B17" s="62" t="str">
        <f>'[1]P3J1'!B19</f>
        <v>6-Mercier Régine</v>
      </c>
      <c r="C17" s="26">
        <f>'[1]P3J4'!K19</f>
        <v>14380</v>
      </c>
      <c r="D17" s="26">
        <f>'[1]P3J4'!P19</f>
        <v>34</v>
      </c>
      <c r="E17" s="27">
        <f>'[2]Feuil7'!D13</f>
        <v>522</v>
      </c>
      <c r="F17" s="28">
        <f>'[2]Feuil7'!E13</f>
        <v>539</v>
      </c>
      <c r="G17" s="28">
        <f t="shared" si="0"/>
        <v>1061</v>
      </c>
      <c r="H17" s="28">
        <f t="shared" si="1"/>
        <v>176</v>
      </c>
      <c r="I17" s="28">
        <f t="shared" si="2"/>
        <v>1265</v>
      </c>
      <c r="J17" s="29">
        <f t="shared" si="3"/>
        <v>210</v>
      </c>
      <c r="K17" s="30">
        <f t="shared" si="4"/>
        <v>15441</v>
      </c>
      <c r="L17" s="30">
        <f>'[1]P3J4'!L19</f>
        <v>218</v>
      </c>
      <c r="M17" s="30">
        <f>'[1]P3J4'!M19</f>
        <v>577</v>
      </c>
      <c r="N17" s="30">
        <f t="shared" si="5"/>
        <v>171</v>
      </c>
      <c r="O17" s="30">
        <f>IF(G17=0,'[1]P3J4'!O19,'[1]P3J4'!O19+6)</f>
        <v>90</v>
      </c>
      <c r="P17" s="31">
        <f t="shared" si="6"/>
        <v>34</v>
      </c>
      <c r="R17" s="3"/>
      <c r="S17" s="3"/>
    </row>
    <row r="18" spans="1:19" ht="19.5" customHeight="1">
      <c r="A18" s="7"/>
      <c r="B18" s="62" t="str">
        <f>'[1]P3J1'!B13</f>
        <v>3-Levesque Bernard</v>
      </c>
      <c r="C18" s="26">
        <f>'[1]P3J4'!K13</f>
        <v>13830</v>
      </c>
      <c r="D18" s="26">
        <f>'[1]P3J4'!P13</f>
        <v>39</v>
      </c>
      <c r="E18" s="32">
        <f>'[2]Feuil7'!D7</f>
        <v>593</v>
      </c>
      <c r="F18" s="28">
        <f>'[2]Feuil7'!E7</f>
        <v>441</v>
      </c>
      <c r="G18" s="28">
        <f t="shared" si="0"/>
        <v>1034</v>
      </c>
      <c r="H18" s="28">
        <f t="shared" si="1"/>
        <v>172</v>
      </c>
      <c r="I18" s="28">
        <f t="shared" si="2"/>
        <v>1268</v>
      </c>
      <c r="J18" s="29">
        <f t="shared" si="3"/>
        <v>211</v>
      </c>
      <c r="K18" s="30">
        <f t="shared" si="4"/>
        <v>14864</v>
      </c>
      <c r="L18" s="30">
        <v>233</v>
      </c>
      <c r="M18" s="30">
        <v>593</v>
      </c>
      <c r="N18" s="30">
        <f t="shared" si="5"/>
        <v>165</v>
      </c>
      <c r="O18" s="30">
        <f>IF(G18=0,'[1]P3J4'!O13,'[1]P3J4'!O13+6)</f>
        <v>90</v>
      </c>
      <c r="P18" s="31">
        <f t="shared" si="6"/>
        <v>38</v>
      </c>
      <c r="R18" s="3"/>
      <c r="S18" s="3"/>
    </row>
    <row r="19" spans="1:16" ht="19.5" customHeight="1" thickBot="1">
      <c r="A19" s="7"/>
      <c r="B19" s="66" t="str">
        <f>'[1]P3J1'!B11</f>
        <v>2-Gadais Cathy</v>
      </c>
      <c r="C19" s="33">
        <f>'[1]P3J4'!K11</f>
        <v>13670</v>
      </c>
      <c r="D19" s="33">
        <f>'[1]P3J4'!P11</f>
        <v>40</v>
      </c>
      <c r="E19" s="34">
        <f>'[2]Feuil7'!D5</f>
        <v>526</v>
      </c>
      <c r="F19" s="35">
        <f>'[2]Feuil7'!E5</f>
        <v>471</v>
      </c>
      <c r="G19" s="35">
        <f t="shared" si="0"/>
        <v>997</v>
      </c>
      <c r="H19" s="35">
        <f t="shared" si="1"/>
        <v>166</v>
      </c>
      <c r="I19" s="35">
        <f t="shared" si="2"/>
        <v>1237</v>
      </c>
      <c r="J19" s="36">
        <f t="shared" si="3"/>
        <v>206</v>
      </c>
      <c r="K19" s="37">
        <f t="shared" si="4"/>
        <v>14667</v>
      </c>
      <c r="L19" s="37">
        <f>'[1]P3J4'!L11</f>
        <v>198</v>
      </c>
      <c r="M19" s="37">
        <f>'[1]P3J4'!M11</f>
        <v>553</v>
      </c>
      <c r="N19" s="37">
        <f t="shared" si="5"/>
        <v>162</v>
      </c>
      <c r="O19" s="37">
        <f>IF(G19=0,'[1]P3J4'!O11,'[1]P3J4'!O11+6)</f>
        <v>90</v>
      </c>
      <c r="P19" s="38">
        <f t="shared" si="6"/>
        <v>40</v>
      </c>
    </row>
    <row r="20" spans="1:16" ht="19.5" customHeight="1">
      <c r="A20" s="7"/>
      <c r="B20" s="65" t="str">
        <f>'[1]P1J1'!B20</f>
        <v>Asselin Line</v>
      </c>
      <c r="C20" s="39">
        <f>'[1]P3J4'!K20</f>
        <v>0</v>
      </c>
      <c r="D20" s="39">
        <f>'[1]P3J4'!P20</f>
        <v>62</v>
      </c>
      <c r="E20" s="40"/>
      <c r="F20" s="41"/>
      <c r="G20" s="41">
        <f t="shared" si="0"/>
        <v>0</v>
      </c>
      <c r="H20" s="41">
        <f t="shared" si="1"/>
        <v>0</v>
      </c>
      <c r="I20" s="41">
        <f t="shared" si="2"/>
        <v>372</v>
      </c>
      <c r="J20" s="42">
        <f t="shared" si="3"/>
        <v>62</v>
      </c>
      <c r="K20" s="43">
        <f t="shared" si="4"/>
        <v>0</v>
      </c>
      <c r="L20" s="43">
        <f>'[1]P3J4'!L20</f>
        <v>0</v>
      </c>
      <c r="M20" s="43">
        <f>'[1]P3J4'!M20</f>
        <v>0</v>
      </c>
      <c r="N20" s="43" t="str">
        <f t="shared" si="5"/>
        <v>  </v>
      </c>
      <c r="O20" s="43">
        <f>IF(G20=0,'[1]P3J4'!O20,'[1]P3J4'!O20+6)</f>
        <v>0</v>
      </c>
      <c r="P20" s="44">
        <f t="shared" si="6"/>
        <v>62</v>
      </c>
    </row>
    <row r="21" spans="1:16" ht="19.5" customHeight="1">
      <c r="A21" s="7"/>
      <c r="B21" s="63" t="str">
        <f>'[1]P1J1'!B21</f>
        <v>Langlois Marco</v>
      </c>
      <c r="C21" s="39">
        <f>'[1]P3J4'!K21</f>
        <v>0</v>
      </c>
      <c r="D21" s="39">
        <f>'[1]P3J4'!P21</f>
        <v>30</v>
      </c>
      <c r="E21" s="40"/>
      <c r="F21" s="41"/>
      <c r="G21" s="41">
        <f t="shared" si="0"/>
        <v>0</v>
      </c>
      <c r="H21" s="41">
        <f t="shared" si="1"/>
        <v>0</v>
      </c>
      <c r="I21" s="41">
        <f t="shared" si="2"/>
        <v>180</v>
      </c>
      <c r="J21" s="42">
        <f t="shared" si="3"/>
        <v>30</v>
      </c>
      <c r="K21" s="43">
        <f t="shared" si="4"/>
        <v>0</v>
      </c>
      <c r="L21" s="30">
        <f>'[1]P3J4'!L21</f>
        <v>0</v>
      </c>
      <c r="M21" s="30">
        <f>'[1]P3J4'!M21</f>
        <v>0</v>
      </c>
      <c r="N21" s="43" t="str">
        <f t="shared" si="5"/>
        <v>  </v>
      </c>
      <c r="O21" s="43">
        <f>IF(G21=0,'[1]P3J4'!O21,'[1]P3J4'!O21+6)</f>
        <v>0</v>
      </c>
      <c r="P21" s="44">
        <f t="shared" si="6"/>
        <v>30</v>
      </c>
    </row>
    <row r="22" spans="1:16" ht="19.5" customHeight="1">
      <c r="A22" s="7"/>
      <c r="B22" s="63" t="str">
        <f>'[1]P1J1'!B22</f>
        <v>Lecordier Manu</v>
      </c>
      <c r="C22" s="39">
        <f>'[1]P3J4'!K22</f>
        <v>6071</v>
      </c>
      <c r="D22" s="39">
        <f>'[1]P3J4'!P22</f>
        <v>25</v>
      </c>
      <c r="E22" s="40"/>
      <c r="F22" s="41"/>
      <c r="G22" s="41">
        <f t="shared" si="0"/>
        <v>0</v>
      </c>
      <c r="H22" s="41">
        <f t="shared" si="1"/>
        <v>0</v>
      </c>
      <c r="I22" s="41">
        <f t="shared" si="2"/>
        <v>150</v>
      </c>
      <c r="J22" s="42">
        <f t="shared" si="3"/>
        <v>25</v>
      </c>
      <c r="K22" s="43">
        <f t="shared" si="4"/>
        <v>6071</v>
      </c>
      <c r="L22" s="30">
        <f>'[1]P3J4'!L22</f>
        <v>244</v>
      </c>
      <c r="M22" s="30">
        <f>'[1]P3J4'!M22</f>
        <v>615</v>
      </c>
      <c r="N22" s="43">
        <f t="shared" si="5"/>
        <v>183</v>
      </c>
      <c r="O22" s="43">
        <f>IF(G22=0,'[1]P3J4'!O22,'[1]P3J4'!O22+6)</f>
        <v>33</v>
      </c>
      <c r="P22" s="44">
        <f t="shared" si="6"/>
        <v>25</v>
      </c>
    </row>
    <row r="23" spans="1:16" ht="19.5" customHeight="1">
      <c r="A23" s="7"/>
      <c r="B23" s="63" t="str">
        <f>'[1]P1J1'!B23</f>
        <v>Niobey Hubert</v>
      </c>
      <c r="C23" s="26">
        <f>'[1]P3J4'!K23</f>
        <v>0</v>
      </c>
      <c r="D23" s="26">
        <f>'[1]P3J4'!P23</f>
        <v>27</v>
      </c>
      <c r="E23" s="27"/>
      <c r="F23" s="28"/>
      <c r="G23" s="28">
        <f t="shared" si="0"/>
        <v>0</v>
      </c>
      <c r="H23" s="28">
        <f t="shared" si="1"/>
        <v>0</v>
      </c>
      <c r="I23" s="28">
        <f t="shared" si="2"/>
        <v>162</v>
      </c>
      <c r="J23" s="29">
        <f t="shared" si="3"/>
        <v>27</v>
      </c>
      <c r="K23" s="30">
        <f t="shared" si="4"/>
        <v>0</v>
      </c>
      <c r="L23" s="30">
        <f>'[1]P3J4'!L23</f>
        <v>0</v>
      </c>
      <c r="M23" s="30">
        <f>'[1]P3J4'!M23</f>
        <v>0</v>
      </c>
      <c r="N23" s="30" t="str">
        <f t="shared" si="5"/>
        <v>  </v>
      </c>
      <c r="O23" s="30">
        <f>IF(G23=0,'[1]P3J4'!O23,'[1]P3J4'!O23+6)</f>
        <v>0</v>
      </c>
      <c r="P23" s="45">
        <f t="shared" si="6"/>
        <v>27</v>
      </c>
    </row>
    <row r="24" spans="1:16" ht="19.5" customHeight="1">
      <c r="A24" s="7"/>
      <c r="B24" s="63" t="str">
        <f>'[1]P3J4'!B24</f>
        <v>Delafosse Celia</v>
      </c>
      <c r="C24" s="26">
        <f>'[1]P3J4'!K24</f>
        <v>1060</v>
      </c>
      <c r="D24" s="26">
        <f>'[1]P3J4'!P24</f>
        <v>30</v>
      </c>
      <c r="E24" s="27">
        <v>605</v>
      </c>
      <c r="F24" s="28">
        <v>467</v>
      </c>
      <c r="G24" s="28">
        <f t="shared" si="0"/>
        <v>1072</v>
      </c>
      <c r="H24" s="28">
        <f t="shared" si="1"/>
        <v>178</v>
      </c>
      <c r="I24" s="28">
        <f t="shared" si="2"/>
        <v>1252</v>
      </c>
      <c r="J24" s="29">
        <f t="shared" si="3"/>
        <v>208</v>
      </c>
      <c r="K24" s="30">
        <f t="shared" si="4"/>
        <v>2132</v>
      </c>
      <c r="L24" s="30">
        <v>217</v>
      </c>
      <c r="M24" s="30">
        <v>605</v>
      </c>
      <c r="N24" s="30">
        <f t="shared" si="5"/>
        <v>177</v>
      </c>
      <c r="O24" s="30">
        <f>IF(G24=0,'[1]P3J4'!O24,'[1]P3J4'!O24+6)</f>
        <v>12</v>
      </c>
      <c r="P24" s="45">
        <f t="shared" si="6"/>
        <v>30</v>
      </c>
    </row>
    <row r="25" spans="1:16" ht="19.5" customHeight="1">
      <c r="A25" s="7"/>
      <c r="B25" s="63">
        <f>'[1]P1J1'!B25</f>
        <v>0</v>
      </c>
      <c r="C25" s="26">
        <f>'[1]P3J4'!K25</f>
        <v>0</v>
      </c>
      <c r="D25" s="26">
        <f>'[1]P3J4'!P25</f>
        <v>0</v>
      </c>
      <c r="E25" s="27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9">
        <f t="shared" si="3"/>
        <v>0</v>
      </c>
      <c r="K25" s="30">
        <f t="shared" si="4"/>
        <v>0</v>
      </c>
      <c r="L25" s="30">
        <f>'[1]P3J4'!L25</f>
        <v>0</v>
      </c>
      <c r="M25" s="30">
        <f>'[1]P3J4'!M25</f>
        <v>0</v>
      </c>
      <c r="N25" s="30" t="str">
        <f t="shared" si="5"/>
        <v>  </v>
      </c>
      <c r="O25" s="30">
        <f>IF(G25=0,'[1]P3J4'!O25,'[1]P3J4'!O25+6)</f>
        <v>0</v>
      </c>
      <c r="P25" s="31">
        <f t="shared" si="6"/>
        <v>0</v>
      </c>
    </row>
    <row r="26" spans="1:16" ht="19.5" customHeight="1">
      <c r="A26" s="7"/>
      <c r="B26" s="63">
        <f>'[1]P1J1'!B26</f>
        <v>0</v>
      </c>
      <c r="C26" s="26">
        <f>'[1]P3J4'!K26</f>
        <v>0</v>
      </c>
      <c r="D26" s="26">
        <f>'[1]P3J4'!P26</f>
        <v>0</v>
      </c>
      <c r="E26" s="27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9">
        <f t="shared" si="3"/>
        <v>0</v>
      </c>
      <c r="K26" s="30">
        <f t="shared" si="4"/>
        <v>0</v>
      </c>
      <c r="L26" s="30">
        <f>'[1]P3J4'!L26</f>
        <v>0</v>
      </c>
      <c r="M26" s="30">
        <f>'[1]P3J4'!M26</f>
        <v>0</v>
      </c>
      <c r="N26" s="30" t="str">
        <f t="shared" si="5"/>
        <v>  </v>
      </c>
      <c r="O26" s="30">
        <f>IF(G26=0,'[1]P3J4'!O26,'[1]P3J4'!O26+6)</f>
        <v>0</v>
      </c>
      <c r="P26" s="31">
        <f t="shared" si="6"/>
        <v>0</v>
      </c>
    </row>
    <row r="27" spans="1:16" ht="19.5" customHeight="1" thickBot="1">
      <c r="A27" s="7"/>
      <c r="B27" s="64"/>
      <c r="C27" s="46"/>
      <c r="D27" s="46"/>
      <c r="E27" s="47"/>
      <c r="F27" s="48"/>
      <c r="G27" s="48"/>
      <c r="H27" s="48"/>
      <c r="I27" s="48"/>
      <c r="J27" s="49"/>
      <c r="K27" s="50"/>
      <c r="L27" s="37"/>
      <c r="M27" s="37"/>
      <c r="N27" s="50"/>
      <c r="O27" s="50"/>
      <c r="P27" s="51"/>
    </row>
    <row r="28" spans="1:16" ht="12.75">
      <c r="A28" s="7"/>
      <c r="B28" s="7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7"/>
      <c r="B29" s="7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7" t="s">
        <v>13</v>
      </c>
      <c r="O29" s="52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3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2023-05-25T08:56:43Z</cp:lastPrinted>
  <dcterms:created xsi:type="dcterms:W3CDTF">2006-10-13T21:16:31Z</dcterms:created>
  <dcterms:modified xsi:type="dcterms:W3CDTF">2023-05-26T15:46:25Z</dcterms:modified>
  <cp:category/>
  <cp:version/>
  <cp:contentType/>
  <cp:contentStatus/>
</cp:coreProperties>
</file>